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ales\sales-team\"/>
    </mc:Choice>
  </mc:AlternateContent>
  <xr:revisionPtr revIDLastSave="0" documentId="13_ncr:1_{B3E4F78A-8CA6-460D-A998-7F0D36EA6A0F}" xr6:coauthVersionLast="40" xr6:coauthVersionMax="40" xr10:uidLastSave="{00000000-0000-0000-0000-000000000000}"/>
  <bookViews>
    <workbookView xWindow="0" yWindow="0" windowWidth="19200" windowHeight="7060" xr2:uid="{C08BED60-0663-4FE8-9B34-70E23AF1AC69}"/>
  </bookViews>
  <sheets>
    <sheet name="azure-cost" sheetId="2" r:id="rId1"/>
    <sheet name="hide-calc" sheetId="8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F45" i="2"/>
  <c r="E45" i="2"/>
  <c r="G44" i="2"/>
  <c r="F44" i="2"/>
  <c r="E44" i="2"/>
  <c r="G22" i="8" l="1"/>
  <c r="F22" i="8"/>
  <c r="E22" i="8"/>
  <c r="D22" i="8"/>
  <c r="C22" i="8"/>
  <c r="B22" i="8"/>
  <c r="G21" i="8"/>
  <c r="F21" i="8"/>
  <c r="E21" i="8"/>
  <c r="D21" i="8"/>
  <c r="C21" i="8"/>
  <c r="B21" i="8"/>
  <c r="G17" i="8"/>
  <c r="F17" i="8"/>
  <c r="E17" i="8"/>
  <c r="D17" i="8"/>
  <c r="C17" i="8"/>
  <c r="B17" i="8"/>
  <c r="G16" i="8"/>
  <c r="F16" i="8"/>
  <c r="E16" i="8"/>
  <c r="D16" i="8"/>
  <c r="C16" i="8"/>
  <c r="B16" i="8"/>
  <c r="G12" i="8"/>
  <c r="F12" i="8"/>
  <c r="E12" i="8"/>
  <c r="D12" i="8"/>
  <c r="C12" i="8"/>
  <c r="B12" i="8"/>
  <c r="G11" i="8"/>
  <c r="F11" i="8"/>
  <c r="E11" i="8"/>
  <c r="D11" i="8"/>
  <c r="C11" i="8"/>
  <c r="B11" i="8"/>
  <c r="G7" i="8"/>
  <c r="F7" i="8"/>
  <c r="E7" i="8"/>
  <c r="D7" i="8"/>
  <c r="C7" i="8"/>
  <c r="B7" i="8"/>
  <c r="G6" i="8"/>
  <c r="F6" i="8"/>
  <c r="E6" i="8"/>
  <c r="D6" i="8"/>
  <c r="C6" i="8"/>
  <c r="B6" i="8"/>
  <c r="G13" i="2"/>
  <c r="F13" i="2"/>
  <c r="E13" i="2"/>
  <c r="D13" i="2"/>
  <c r="C13" i="2"/>
  <c r="F8" i="8" l="1"/>
  <c r="F25" i="2" s="1"/>
  <c r="F13" i="8"/>
  <c r="F26" i="2" s="1"/>
  <c r="F18" i="8"/>
  <c r="F41" i="2" s="1"/>
  <c r="F23" i="8"/>
  <c r="F42" i="2" s="1"/>
  <c r="B8" i="8"/>
  <c r="B25" i="2" s="1"/>
  <c r="B13" i="8"/>
  <c r="B26" i="2" s="1"/>
  <c r="B18" i="8"/>
  <c r="B41" i="2" s="1"/>
  <c r="B23" i="8"/>
  <c r="B42" i="2" s="1"/>
  <c r="C8" i="8"/>
  <c r="C25" i="2" s="1"/>
  <c r="G8" i="8"/>
  <c r="G25" i="2" s="1"/>
  <c r="C13" i="8"/>
  <c r="C26" i="2" s="1"/>
  <c r="G13" i="8"/>
  <c r="G26" i="2" s="1"/>
  <c r="C18" i="8"/>
  <c r="C41" i="2" s="1"/>
  <c r="G18" i="8"/>
  <c r="G41" i="2" s="1"/>
  <c r="C23" i="8"/>
  <c r="C42" i="2" s="1"/>
  <c r="G23" i="8"/>
  <c r="G42" i="2" s="1"/>
  <c r="D8" i="8"/>
  <c r="D25" i="2" s="1"/>
  <c r="D13" i="8"/>
  <c r="D26" i="2" s="1"/>
  <c r="D18" i="8"/>
  <c r="D41" i="2" s="1"/>
  <c r="D23" i="8"/>
  <c r="D42" i="2" s="1"/>
  <c r="E8" i="8"/>
  <c r="E25" i="2" s="1"/>
  <c r="E13" i="8"/>
  <c r="E26" i="2" s="1"/>
  <c r="E18" i="8"/>
  <c r="E41" i="2" s="1"/>
  <c r="E23" i="8"/>
  <c r="E42" i="2" s="1"/>
  <c r="C21" i="2"/>
  <c r="G21" i="2"/>
  <c r="E37" i="2"/>
  <c r="D21" i="2"/>
  <c r="F37" i="2"/>
  <c r="E21" i="2"/>
  <c r="C37" i="2"/>
  <c r="G37" i="2"/>
  <c r="F21" i="2"/>
  <c r="D37" i="2"/>
  <c r="B13" i="2"/>
  <c r="C5" i="2" s="1"/>
  <c r="G17" i="2"/>
  <c r="F17" i="2"/>
  <c r="E17" i="2"/>
  <c r="D17" i="2"/>
  <c r="C17" i="2"/>
  <c r="B17" i="2"/>
  <c r="D5" i="2" l="1"/>
  <c r="D22" i="2"/>
  <c r="D38" i="2"/>
  <c r="E38" i="2"/>
  <c r="E22" i="2"/>
  <c r="C38" i="2"/>
  <c r="C22" i="2"/>
  <c r="G38" i="2"/>
  <c r="G22" i="2"/>
  <c r="B21" i="2"/>
  <c r="B37" i="2"/>
  <c r="B22" i="2"/>
  <c r="F38" i="2"/>
  <c r="F22" i="2"/>
  <c r="G12" i="2" l="1"/>
  <c r="F12" i="2"/>
  <c r="E12" i="2"/>
  <c r="D12" i="2"/>
  <c r="C12" i="2"/>
  <c r="B12" i="2"/>
  <c r="B5" i="2" l="1"/>
  <c r="E20" i="2"/>
  <c r="E23" i="2" s="1"/>
  <c r="E36" i="2"/>
  <c r="B36" i="2"/>
  <c r="B20" i="2"/>
  <c r="B23" i="2" s="1"/>
  <c r="F36" i="2"/>
  <c r="F20" i="2"/>
  <c r="F23" i="2" s="1"/>
  <c r="C20" i="2"/>
  <c r="C23" i="2" s="1"/>
  <c r="C36" i="2"/>
  <c r="G36" i="2"/>
  <c r="G20" i="2"/>
  <c r="G23" i="2" s="1"/>
  <c r="D20" i="2"/>
  <c r="D23" i="2" s="1"/>
  <c r="D36" i="2"/>
  <c r="B38" i="2"/>
  <c r="D28" i="2" l="1"/>
  <c r="D29" i="2"/>
  <c r="C28" i="2"/>
  <c r="C29" i="2"/>
  <c r="G28" i="2"/>
  <c r="G29" i="2"/>
  <c r="F28" i="2"/>
  <c r="F29" i="2"/>
  <c r="E28" i="2"/>
  <c r="E29" i="2"/>
  <c r="B28" i="2"/>
  <c r="B32" i="2" s="1"/>
  <c r="B29" i="2"/>
  <c r="B33" i="2" s="1"/>
  <c r="C39" i="2"/>
  <c r="G39" i="2"/>
  <c r="B39" i="2"/>
  <c r="F39" i="2"/>
  <c r="E39" i="2"/>
  <c r="D39" i="2"/>
  <c r="C45" i="2" l="1"/>
  <c r="C44" i="2"/>
  <c r="D44" i="2"/>
  <c r="D45" i="2"/>
  <c r="B45" i="2"/>
  <c r="B49" i="2" s="1"/>
  <c r="B44" i="2"/>
  <c r="B48" i="2" s="1"/>
</calcChain>
</file>

<file path=xl/sharedStrings.xml><?xml version="1.0" encoding="utf-8"?>
<sst xmlns="http://schemas.openxmlformats.org/spreadsheetml/2006/main" count="125" uniqueCount="83">
  <si>
    <t>Client</t>
  </si>
  <si>
    <t>Server</t>
  </si>
  <si>
    <t>Client Licenses</t>
  </si>
  <si>
    <t>Server Licenses</t>
  </si>
  <si>
    <t>Server-only Licenses</t>
  </si>
  <si>
    <t>Prod</t>
  </si>
  <si>
    <t>DR</t>
  </si>
  <si>
    <t>Staging</t>
  </si>
  <si>
    <t>Server-only</t>
  </si>
  <si>
    <t>Test</t>
  </si>
  <si>
    <t>QA</t>
  </si>
  <si>
    <t>Dev</t>
  </si>
  <si>
    <t>NCache Enterprise (Server-only)</t>
  </si>
  <si>
    <t>RAM (GB)</t>
  </si>
  <si>
    <t>vCPUs</t>
  </si>
  <si>
    <t>Licenses</t>
  </si>
  <si>
    <t>Server-only Plan (select)</t>
  </si>
  <si>
    <t>ENT-4 Plan</t>
  </si>
  <si>
    <t>ENT-8 Plan</t>
  </si>
  <si>
    <t>ENT-16 Plan</t>
  </si>
  <si>
    <t>ENT-32 Plan</t>
  </si>
  <si>
    <t>ENT-64 Plan</t>
  </si>
  <si>
    <t>Cache Servers</t>
  </si>
  <si>
    <t>Client-Server Licensing</t>
  </si>
  <si>
    <t>Server-only Licensing</t>
  </si>
  <si>
    <t>NCache Enterprise (Client-Server)</t>
  </si>
  <si>
    <t>Cache Server</t>
  </si>
  <si>
    <t>Cache Client</t>
  </si>
  <si>
    <t>&lt;= 8</t>
  </si>
  <si>
    <t xml:space="preserve">&gt; 8 </t>
  </si>
  <si>
    <t>Every 4 vCPUs = 1 License</t>
  </si>
  <si>
    <t>Cache Clients</t>
  </si>
  <si>
    <t>Cache Servers (Server-only)</t>
  </si>
  <si>
    <t>Hourly</t>
  </si>
  <si>
    <t>NCache Cloud License Price</t>
  </si>
  <si>
    <t>Total Cost (Pay as You Go) (Monthly)</t>
  </si>
  <si>
    <t>Linux</t>
  </si>
  <si>
    <t>Azure VM</t>
  </si>
  <si>
    <t>Server-only Plan</t>
  </si>
  <si>
    <t>ENT-128+ Plan</t>
  </si>
  <si>
    <t>Cache Server VM (vCPU)</t>
  </si>
  <si>
    <t>B2S (2)</t>
  </si>
  <si>
    <t>B2MS (4)</t>
  </si>
  <si>
    <t>F8 (8)</t>
  </si>
  <si>
    <t>D8a v4 (12)</t>
  </si>
  <si>
    <t>D16as v4 (16)</t>
  </si>
  <si>
    <t>D32a v4 (32)</t>
  </si>
  <si>
    <t>VM Annual</t>
  </si>
  <si>
    <t>VM Hourly</t>
  </si>
  <si>
    <t>Windows</t>
  </si>
  <si>
    <t>Cache Servers Licenses</t>
  </si>
  <si>
    <t>Cache Servers Licenses (Server-only)</t>
  </si>
  <si>
    <t>Cache Server VMs (Win)</t>
  </si>
  <si>
    <t>Cache Server VMs (Server-only) (Win)</t>
  </si>
  <si>
    <t>Cache Server VMs (Linux)</t>
  </si>
  <si>
    <t>Cache Server VMs (Server-only) (Linux)</t>
  </si>
  <si>
    <t>Env VM Cost (Pay as You Go) (Win)</t>
  </si>
  <si>
    <t>Env VM Cost (Pay as You Go) (Linux)</t>
  </si>
  <si>
    <t>Total Env VM Cost (Monthly)</t>
  </si>
  <si>
    <t>Env VM Cost (1-Year Reserved) (Win)</t>
  </si>
  <si>
    <t>Total Env VM Cost (Annual)</t>
  </si>
  <si>
    <t>Env VM Cost (1-Year Reserved) (Linux)</t>
  </si>
  <si>
    <t>Total Licenses</t>
  </si>
  <si>
    <t>Env VM Cost (Monthly) (Windows)</t>
  </si>
  <si>
    <t>Env VM Cost (Monthly) (Linux)</t>
  </si>
  <si>
    <t>Env VM Cost (Annual) (Windows)</t>
  </si>
  <si>
    <t>Env VM Cost (Annual) (Linux)</t>
  </si>
  <si>
    <t>Total Cost (1-Yr Reserved) (Annual)</t>
  </si>
  <si>
    <t>Env License Cost (1-Yr Reserved)</t>
  </si>
  <si>
    <t>Total Env License Cost (Annual)</t>
  </si>
  <si>
    <t>Total Env License Cost (Monthly)</t>
  </si>
  <si>
    <t>Env License Cost (Pay as You Go)</t>
  </si>
  <si>
    <t>NCache Enterprise Cloud (Windows)</t>
  </si>
  <si>
    <t>NCache Enterprise Cloud (Linux)</t>
  </si>
  <si>
    <t>Detailed Cost Calcuations for NCache Enterprise Cloud</t>
  </si>
  <si>
    <t>Azure VM Cost Calculations</t>
  </si>
  <si>
    <t>Use for calculating total estimated cost based on customer configuration</t>
  </si>
  <si>
    <t>License Type</t>
  </si>
  <si>
    <t>1-Year Res</t>
  </si>
  <si>
    <t>for use in NCache Cloud Portal</t>
  </si>
  <si>
    <t>NCache Enterprise Cloud Cost Caculator (Azure)</t>
  </si>
  <si>
    <t>Total Env Cost (Windows)</t>
  </si>
  <si>
    <t>Total Env Cost (Linux)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</si>
</sst>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/>
    <xf numFmtId="0" fontId="2" fillId="0" borderId="0" xfId="0" applyFont="1" applyBorder="1"/>
    <xf numFmtId="0" fontId="0" fillId="0" borderId="0" xfId="0" applyFont="1"/>
    <xf numFmtId="0" fontId="5" fillId="0" borderId="1" xfId="0" applyFont="1" applyBorder="1" applyProtection="1">
      <protection locked="0"/>
    </xf>
    <xf numFmtId="0" fontId="6" fillId="0" borderId="0" xfId="0" applyFont="1"/>
    <xf numFmtId="10" fontId="6" fillId="0" borderId="0" xfId="3" applyNumberFormat="1" applyFont="1"/>
    <xf numFmtId="0" fontId="2" fillId="0" borderId="0" xfId="0" applyFont="1" applyFill="1" applyAlignment="1">
      <alignment horizontal="center"/>
    </xf>
    <xf numFmtId="0" fontId="0" fillId="0" borderId="2" xfId="0" applyFont="1" applyFill="1" applyBorder="1"/>
    <xf numFmtId="165" fontId="0" fillId="0" borderId="2" xfId="2" applyNumberFormat="1" applyFont="1" applyFill="1" applyBorder="1"/>
    <xf numFmtId="0" fontId="0" fillId="0" borderId="2" xfId="0" applyFill="1" applyBorder="1"/>
    <xf numFmtId="0" fontId="0" fillId="0" borderId="0" xfId="0" applyFill="1"/>
    <xf numFmtId="0" fontId="6" fillId="0" borderId="2" xfId="0" applyFont="1" applyFill="1" applyBorder="1"/>
    <xf numFmtId="165" fontId="6" fillId="0" borderId="2" xfId="2" applyNumberFormat="1" applyFont="1" applyFill="1" applyBorder="1"/>
    <xf numFmtId="165" fontId="6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/>
    <xf numFmtId="0" fontId="0" fillId="0" borderId="0" xfId="0" applyAlignment="1">
      <alignment horizontal="left" indent="1"/>
    </xf>
    <xf numFmtId="0" fontId="2" fillId="0" borderId="0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16" fontId="0" fillId="0" borderId="0" xfId="0" quotePrefix="1" applyNumberFormat="1"/>
    <xf numFmtId="0" fontId="0" fillId="0" borderId="0" xfId="0" quotePrefix="1"/>
    <xf numFmtId="165" fontId="6" fillId="0" borderId="0" xfId="2" applyNumberFormat="1" applyFont="1" applyAlignment="1">
      <alignment horizontal="right"/>
    </xf>
    <xf numFmtId="0" fontId="7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9" fontId="2" fillId="0" borderId="4" xfId="0" applyNumberFormat="1" applyFont="1" applyBorder="1"/>
    <xf numFmtId="44" fontId="0" fillId="0" borderId="0" xfId="1" applyFont="1" applyProtection="1"/>
    <xf numFmtId="166" fontId="0" fillId="0" borderId="0" xfId="1" applyNumberFormat="1" applyFont="1" applyProtection="1"/>
    <xf numFmtId="44" fontId="0" fillId="0" borderId="0" xfId="1" applyNumberFormat="1" applyFont="1" applyProtection="1"/>
    <xf numFmtId="0" fontId="6" fillId="0" borderId="0" xfId="0" applyFont="1" applyFill="1" applyBorder="1" applyProtection="1"/>
    <xf numFmtId="44" fontId="0" fillId="0" borderId="0" xfId="1" applyFont="1"/>
    <xf numFmtId="0" fontId="5" fillId="0" borderId="1" xfId="0" applyFont="1" applyBorder="1" applyAlignment="1" applyProtection="1">
      <alignment horizontal="right"/>
      <protection locked="0"/>
    </xf>
    <xf numFmtId="166" fontId="0" fillId="0" borderId="0" xfId="1" applyNumberFormat="1" applyFont="1"/>
    <xf numFmtId="0" fontId="8" fillId="0" borderId="0" xfId="0" applyFont="1" applyAlignment="1">
      <alignment horizontal="left" indent="1"/>
    </xf>
    <xf numFmtId="0" fontId="9" fillId="0" borderId="0" xfId="0" applyFont="1" applyBorder="1" applyAlignment="1" applyProtection="1">
      <alignment horizontal="left"/>
      <protection locked="0"/>
    </xf>
    <xf numFmtId="0" fontId="7" fillId="2" borderId="2" xfId="0" applyFont="1" applyFill="1" applyBorder="1" applyProtection="1"/>
    <xf numFmtId="164" fontId="0" fillId="0" borderId="0" xfId="0" applyNumberFormat="1" applyFill="1"/>
    <xf numFmtId="164" fontId="7" fillId="0" borderId="0" xfId="0" applyNumberFormat="1" applyFont="1" applyFill="1"/>
    <xf numFmtId="0" fontId="10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Alignment="1" applyProtection="1">
      <alignment horizontal="left" indent="1"/>
      <protection hidden="1"/>
    </xf>
    <xf numFmtId="164" fontId="0" fillId="0" borderId="0" xfId="1" applyNumberFormat="1" applyFont="1" applyProtection="1">
      <protection hidden="1"/>
    </xf>
    <xf numFmtId="0" fontId="8" fillId="0" borderId="0" xfId="0" applyFont="1" applyAlignment="1" applyProtection="1">
      <alignment horizontal="left" indent="1"/>
      <protection hidden="1"/>
    </xf>
    <xf numFmtId="164" fontId="8" fillId="0" borderId="0" xfId="1" applyNumberFormat="1" applyFont="1" applyProtection="1">
      <protection hidden="1"/>
    </xf>
    <xf numFmtId="9" fontId="0" fillId="0" borderId="0" xfId="0" applyNumberFormat="1" applyFont="1" applyProtection="1">
      <protection hidden="1"/>
    </xf>
    <xf numFmtId="164" fontId="1" fillId="0" borderId="0" xfId="1" applyNumberFormat="1" applyFont="1" applyProtection="1">
      <protection hidden="1"/>
    </xf>
    <xf numFmtId="0" fontId="11" fillId="0" borderId="0" xfId="0" applyFont="1"/>
    <xf numFmtId="164" fontId="8" fillId="0" borderId="0" xfId="0" applyNumberFormat="1" applyFont="1" applyFill="1"/>
    <xf numFmtId="0" fontId="9" fillId="0" borderId="0" xfId="0" applyFont="1"/>
    <xf numFmtId="0" fontId="2" fillId="0" borderId="0" xfId="0" applyFont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4CA-1864-40BA-9232-B53E149BFEF9}">
  <dimension ref="A1:Q56"/>
  <sheetViews>
    <sheetView tabSelected="1" workbookViewId="0">
      <selection activeCell="B15" sqref="B15"/>
    </sheetView>
  </sheetViews>
  <sheetFormatPr defaultRowHeight="14.5" x14ac:dyDescent="0.35"/>
  <cols>
    <col min="1" max="1" width="32.90625" customWidth="1"/>
    <col min="2" max="7" width="12.6328125" customWidth="1"/>
    <col min="8" max="8" width="2.1796875" customWidth="1"/>
    <col min="9" max="9" width="14.90625" customWidth="1"/>
    <col min="10" max="10" width="12.08984375" customWidth="1"/>
    <col min="11" max="11" width="9.08984375" bestFit="1" customWidth="1"/>
    <col min="12" max="12" width="7.453125" customWidth="1"/>
    <col min="13" max="13" width="8.08984375" customWidth="1"/>
    <col min="14" max="17" width="11.08984375" customWidth="1"/>
  </cols>
  <sheetData>
    <row r="1" spans="1:17" ht="18.5" x14ac:dyDescent="0.45">
      <c r="A1" s="2" t="s">
        <v>80</v>
      </c>
    </row>
    <row r="2" spans="1:17" x14ac:dyDescent="0.35">
      <c r="A2" s="1" t="s">
        <v>76</v>
      </c>
    </row>
    <row r="4" spans="1:17" x14ac:dyDescent="0.35">
      <c r="B4" s="45" t="s">
        <v>0</v>
      </c>
      <c r="C4" s="45" t="s">
        <v>1</v>
      </c>
      <c r="D4" s="45" t="s">
        <v>8</v>
      </c>
      <c r="E4" s="35"/>
      <c r="F4" s="35"/>
      <c r="G4" s="35"/>
      <c r="I4" s="1" t="s">
        <v>34</v>
      </c>
    </row>
    <row r="5" spans="1:17" x14ac:dyDescent="0.35">
      <c r="A5" s="29" t="s">
        <v>62</v>
      </c>
      <c r="B5" s="46">
        <f>SUM(B12:G12)</f>
        <v>0</v>
      </c>
      <c r="C5" s="46">
        <f>SUM(B13:G13)</f>
        <v>0</v>
      </c>
      <c r="D5" s="46">
        <f>SUM(B17:G17)</f>
        <v>0</v>
      </c>
      <c r="E5" s="35"/>
      <c r="F5" s="35"/>
      <c r="G5" s="35"/>
      <c r="I5" s="1" t="s">
        <v>77</v>
      </c>
      <c r="J5" s="1" t="s">
        <v>78</v>
      </c>
      <c r="K5" s="1" t="s">
        <v>33</v>
      </c>
    </row>
    <row r="6" spans="1:17" x14ac:dyDescent="0.35">
      <c r="A6" s="7" t="s">
        <v>79</v>
      </c>
      <c r="B6" s="35"/>
      <c r="C6" s="35"/>
      <c r="D6" s="35"/>
      <c r="E6" s="35"/>
      <c r="F6" s="35"/>
      <c r="G6" s="35"/>
      <c r="I6" s="7" t="s">
        <v>0</v>
      </c>
      <c r="J6" s="37">
        <v>1094.5</v>
      </c>
      <c r="K6" s="38">
        <v>0.19990867579908678</v>
      </c>
    </row>
    <row r="7" spans="1:17" x14ac:dyDescent="0.35">
      <c r="B7" s="6" t="s">
        <v>5</v>
      </c>
      <c r="C7" s="1" t="s">
        <v>6</v>
      </c>
      <c r="D7" s="1" t="s">
        <v>7</v>
      </c>
      <c r="E7" s="1" t="s">
        <v>9</v>
      </c>
      <c r="F7" s="1" t="s">
        <v>10</v>
      </c>
      <c r="G7" s="1" t="s">
        <v>11</v>
      </c>
      <c r="I7" s="7" t="s">
        <v>1</v>
      </c>
      <c r="J7" s="39">
        <v>2084.5</v>
      </c>
      <c r="K7" s="38">
        <v>0.38073059360730599</v>
      </c>
    </row>
    <row r="8" spans="1:17" x14ac:dyDescent="0.35">
      <c r="A8" s="1" t="s">
        <v>23</v>
      </c>
      <c r="B8" s="36"/>
      <c r="C8" s="36"/>
      <c r="D8" s="36"/>
      <c r="E8" s="36"/>
      <c r="F8" s="36"/>
      <c r="G8" s="36"/>
      <c r="I8" s="7" t="s">
        <v>8</v>
      </c>
      <c r="J8" s="37">
        <v>1974.5000000000002</v>
      </c>
      <c r="K8" s="38">
        <v>0.36063926940639279</v>
      </c>
    </row>
    <row r="9" spans="1:17" x14ac:dyDescent="0.35">
      <c r="A9" s="23" t="s">
        <v>31</v>
      </c>
      <c r="B9" s="8"/>
      <c r="C9" s="8"/>
      <c r="D9" s="8"/>
      <c r="E9" s="8"/>
      <c r="F9" s="8"/>
      <c r="G9" s="8"/>
    </row>
    <row r="10" spans="1:17" x14ac:dyDescent="0.35">
      <c r="A10" s="23" t="s">
        <v>22</v>
      </c>
      <c r="B10" s="8"/>
      <c r="C10" s="8"/>
      <c r="D10" s="8"/>
      <c r="E10" s="8"/>
      <c r="F10" s="8"/>
      <c r="G10" s="8"/>
      <c r="H10" s="1"/>
      <c r="I10" s="49" t="s">
        <v>25</v>
      </c>
    </row>
    <row r="11" spans="1:17" x14ac:dyDescent="0.35">
      <c r="A11" s="23" t="s">
        <v>40</v>
      </c>
      <c r="B11" s="42" t="s">
        <v>43</v>
      </c>
      <c r="C11" s="42"/>
      <c r="D11" s="42"/>
      <c r="E11" s="42"/>
      <c r="F11" s="42"/>
      <c r="G11" s="42"/>
      <c r="H11" s="6"/>
      <c r="J11" s="1" t="s">
        <v>14</v>
      </c>
      <c r="K11" s="1" t="s">
        <v>15</v>
      </c>
    </row>
    <row r="12" spans="1:17" x14ac:dyDescent="0.35">
      <c r="A12" s="23" t="s">
        <v>2</v>
      </c>
      <c r="B12" s="33">
        <f t="shared" ref="B12:G12" si="0">B9*2</f>
        <v>0</v>
      </c>
      <c r="C12" s="33">
        <f t="shared" si="0"/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6"/>
      <c r="I12" t="s">
        <v>27</v>
      </c>
      <c r="K12">
        <v>2</v>
      </c>
    </row>
    <row r="13" spans="1:17" x14ac:dyDescent="0.35">
      <c r="A13" s="23" t="s">
        <v>3</v>
      </c>
      <c r="B13" s="32">
        <f t="shared" ref="B13:G13" si="1">IF(B11&lt;&gt;"", IF(VLOOKUP(B11, $J$19:$L$24, 3, FALSE)&lt;=8, B10*2, ROUNDUP(VLOOKUP(B11, $J$19:$L$24, 3, FALSE)/4,0) * B10), 0)</f>
        <v>0</v>
      </c>
      <c r="C13" s="32">
        <f t="shared" si="1"/>
        <v>0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32">
        <f t="shared" si="1"/>
        <v>0</v>
      </c>
      <c r="H13" s="1"/>
      <c r="I13" t="s">
        <v>26</v>
      </c>
      <c r="J13" t="s">
        <v>28</v>
      </c>
      <c r="K13">
        <v>2</v>
      </c>
    </row>
    <row r="14" spans="1:17" x14ac:dyDescent="0.35">
      <c r="A14" s="24" t="s">
        <v>24</v>
      </c>
      <c r="B14" s="21"/>
      <c r="C14" s="21"/>
      <c r="D14" s="21"/>
      <c r="E14" s="21"/>
      <c r="F14" s="21"/>
      <c r="G14" s="21"/>
      <c r="H14" s="1"/>
      <c r="I14" t="s">
        <v>26</v>
      </c>
      <c r="J14" s="27" t="s">
        <v>29</v>
      </c>
      <c r="K14" s="26" t="s">
        <v>30</v>
      </c>
    </row>
    <row r="15" spans="1:17" x14ac:dyDescent="0.35">
      <c r="A15" s="23" t="s">
        <v>32</v>
      </c>
      <c r="B15" s="8"/>
      <c r="C15" s="8"/>
      <c r="D15" s="8"/>
      <c r="E15" s="8"/>
      <c r="F15" s="8"/>
      <c r="G15" s="8"/>
      <c r="H15" s="21"/>
      <c r="K15" s="27"/>
    </row>
    <row r="16" spans="1:17" x14ac:dyDescent="0.35">
      <c r="A16" s="23" t="s">
        <v>16</v>
      </c>
      <c r="B16" s="25" t="s">
        <v>19</v>
      </c>
      <c r="C16" s="25"/>
      <c r="D16" s="25"/>
      <c r="E16" s="25"/>
      <c r="F16" s="25"/>
      <c r="G16" s="25"/>
      <c r="H16" s="21"/>
      <c r="I16" s="49" t="s">
        <v>12</v>
      </c>
      <c r="J16" s="9"/>
      <c r="K16" s="10"/>
      <c r="L16" s="5"/>
      <c r="N16" s="62" t="s">
        <v>49</v>
      </c>
      <c r="O16" s="62"/>
      <c r="P16" s="62" t="s">
        <v>36</v>
      </c>
      <c r="Q16" s="62"/>
    </row>
    <row r="17" spans="1:17" x14ac:dyDescent="0.35">
      <c r="A17" s="23" t="s">
        <v>4</v>
      </c>
      <c r="B17" s="33">
        <f t="shared" ref="B17:G17" si="2">IF(B16&lt;&gt;"", VLOOKUP(B16, $I$19:$M$24, 5, FALSE) * B15, 0)</f>
        <v>0</v>
      </c>
      <c r="C17" s="33">
        <f t="shared" si="2"/>
        <v>0</v>
      </c>
      <c r="D17" s="33">
        <f t="shared" si="2"/>
        <v>0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21"/>
      <c r="I17" s="1" t="s">
        <v>38</v>
      </c>
      <c r="J17" s="11" t="s">
        <v>37</v>
      </c>
      <c r="K17" s="34" t="s">
        <v>13</v>
      </c>
      <c r="L17" s="34" t="s">
        <v>14</v>
      </c>
      <c r="M17" s="11" t="s">
        <v>15</v>
      </c>
      <c r="N17" s="11" t="s">
        <v>47</v>
      </c>
      <c r="O17" s="11" t="s">
        <v>48</v>
      </c>
      <c r="P17" s="11" t="s">
        <v>47</v>
      </c>
      <c r="Q17" s="11" t="s">
        <v>48</v>
      </c>
    </row>
    <row r="18" spans="1:17" x14ac:dyDescent="0.35">
      <c r="A18" s="23"/>
      <c r="B18" s="40"/>
      <c r="C18" s="40"/>
      <c r="D18" s="40"/>
      <c r="E18" s="40"/>
      <c r="F18" s="40"/>
      <c r="G18" s="40"/>
      <c r="H18" s="21"/>
      <c r="I18" s="1"/>
      <c r="K18" s="34"/>
      <c r="L18" s="34"/>
      <c r="M18" s="11"/>
    </row>
    <row r="19" spans="1:17" x14ac:dyDescent="0.35">
      <c r="A19" s="1" t="s">
        <v>71</v>
      </c>
      <c r="B19" s="6" t="s">
        <v>5</v>
      </c>
      <c r="C19" s="1" t="s">
        <v>6</v>
      </c>
      <c r="D19" s="1" t="s">
        <v>7</v>
      </c>
      <c r="E19" s="1" t="s">
        <v>9</v>
      </c>
      <c r="F19" s="1" t="s">
        <v>10</v>
      </c>
      <c r="G19" s="1" t="s">
        <v>11</v>
      </c>
      <c r="H19" s="21"/>
      <c r="I19" s="12" t="s">
        <v>17</v>
      </c>
      <c r="J19" t="s">
        <v>41</v>
      </c>
      <c r="K19" s="13">
        <v>4</v>
      </c>
      <c r="L19" s="13">
        <v>2</v>
      </c>
      <c r="M19" s="13">
        <v>3</v>
      </c>
      <c r="N19" s="41">
        <v>283.82399999999996</v>
      </c>
      <c r="O19" s="43">
        <v>4.9599999999999998E-2</v>
      </c>
      <c r="P19" s="41">
        <v>213.74400000000003</v>
      </c>
      <c r="Q19" s="43">
        <v>4.1599999999999998E-2</v>
      </c>
    </row>
    <row r="20" spans="1:17" x14ac:dyDescent="0.35">
      <c r="A20" s="23" t="s">
        <v>31</v>
      </c>
      <c r="B20" s="3">
        <f t="shared" ref="B20:G20" si="3">$K$6*B$12*365*24/12</f>
        <v>0</v>
      </c>
      <c r="C20" s="3">
        <f t="shared" si="3"/>
        <v>0</v>
      </c>
      <c r="D20" s="3">
        <f t="shared" si="3"/>
        <v>0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21"/>
      <c r="I20" s="14" t="s">
        <v>18</v>
      </c>
      <c r="J20" t="s">
        <v>42</v>
      </c>
      <c r="K20" s="13">
        <v>8</v>
      </c>
      <c r="L20" s="13">
        <v>4</v>
      </c>
      <c r="M20" s="13">
        <v>4</v>
      </c>
      <c r="N20" s="41">
        <v>497.5680000000001</v>
      </c>
      <c r="O20" s="43">
        <v>9.1200000000000003E-2</v>
      </c>
      <c r="P20" s="41">
        <v>427.48800000000006</v>
      </c>
      <c r="Q20" s="43">
        <v>8.3199999999999996E-2</v>
      </c>
    </row>
    <row r="21" spans="1:17" x14ac:dyDescent="0.35">
      <c r="A21" s="23" t="s">
        <v>50</v>
      </c>
      <c r="B21" s="3">
        <f t="shared" ref="B21:G21" si="4">$K$7*B$13*365*24/12</f>
        <v>0</v>
      </c>
      <c r="C21" s="3">
        <f t="shared" si="4"/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21"/>
      <c r="I21" s="14" t="s">
        <v>19</v>
      </c>
      <c r="J21" t="s">
        <v>43</v>
      </c>
      <c r="K21" s="13">
        <v>16</v>
      </c>
      <c r="L21" s="13">
        <v>8</v>
      </c>
      <c r="M21" s="13">
        <v>5</v>
      </c>
      <c r="N21" s="41">
        <v>5394.4079999999994</v>
      </c>
      <c r="O21" s="43">
        <v>0.76600000000000001</v>
      </c>
      <c r="P21" s="41">
        <v>2170.7280000000001</v>
      </c>
      <c r="Q21" s="43">
        <v>0.39800000000000002</v>
      </c>
    </row>
    <row r="22" spans="1:17" x14ac:dyDescent="0.35">
      <c r="A22" s="23" t="s">
        <v>51</v>
      </c>
      <c r="B22" s="3">
        <f t="shared" ref="B22:G22" si="5">IF(B$17&lt;&gt;"", B$17*$K$8 * 24 * 365 / 12, "")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21"/>
      <c r="I22" s="14" t="s">
        <v>20</v>
      </c>
      <c r="J22" t="s">
        <v>44</v>
      </c>
      <c r="K22" s="13">
        <v>32</v>
      </c>
      <c r="L22" s="13">
        <v>12</v>
      </c>
      <c r="M22" s="13">
        <v>8</v>
      </c>
      <c r="N22" s="41">
        <v>5227.9679999999998</v>
      </c>
      <c r="O22" s="43">
        <v>0.752</v>
      </c>
      <c r="P22" s="41">
        <v>2004.288</v>
      </c>
      <c r="Q22" s="43">
        <v>0.38400000000000001</v>
      </c>
    </row>
    <row r="23" spans="1:17" x14ac:dyDescent="0.35">
      <c r="A23" s="31" t="s">
        <v>70</v>
      </c>
      <c r="B23" s="30">
        <f t="shared" ref="B23:G23" si="6">SUM(B20:B22)</f>
        <v>0</v>
      </c>
      <c r="C23" s="30">
        <f t="shared" si="6"/>
        <v>0</v>
      </c>
      <c r="D23" s="30">
        <f t="shared" si="6"/>
        <v>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21"/>
      <c r="I23" s="16" t="s">
        <v>21</v>
      </c>
      <c r="J23" t="s">
        <v>45</v>
      </c>
      <c r="K23" s="17">
        <v>64</v>
      </c>
      <c r="L23" s="17">
        <v>16</v>
      </c>
      <c r="M23" s="13">
        <v>12</v>
      </c>
      <c r="N23" s="41">
        <v>10455.936</v>
      </c>
      <c r="O23" s="43">
        <v>1.504</v>
      </c>
      <c r="P23" s="41">
        <v>4008.576</v>
      </c>
      <c r="Q23" s="43">
        <v>0.76800000000000002</v>
      </c>
    </row>
    <row r="24" spans="1:17" x14ac:dyDescent="0.35">
      <c r="B24" s="15"/>
      <c r="C24" s="15"/>
      <c r="D24" s="15"/>
      <c r="E24" s="15"/>
      <c r="F24" s="15"/>
      <c r="G24" s="15"/>
      <c r="H24" s="21"/>
      <c r="I24" s="9" t="s">
        <v>39</v>
      </c>
      <c r="J24" t="s">
        <v>46</v>
      </c>
      <c r="K24" s="28">
        <v>128</v>
      </c>
      <c r="L24" s="28">
        <v>32</v>
      </c>
      <c r="M24" s="19">
        <v>20</v>
      </c>
      <c r="N24" s="41">
        <v>20910.995999999999</v>
      </c>
      <c r="O24" s="43">
        <v>3.008</v>
      </c>
      <c r="P24" s="41">
        <v>8016.2759999999998</v>
      </c>
      <c r="Q24" s="43">
        <v>1.536</v>
      </c>
    </row>
    <row r="25" spans="1:17" x14ac:dyDescent="0.35">
      <c r="A25" s="23" t="s">
        <v>63</v>
      </c>
      <c r="B25" s="47">
        <f>'hide-calc'!B8</f>
        <v>0</v>
      </c>
      <c r="C25" s="47">
        <f>'hide-calc'!C8</f>
        <v>0</v>
      </c>
      <c r="D25" s="47">
        <f>'hide-calc'!D8</f>
        <v>0</v>
      </c>
      <c r="E25" s="47">
        <f>'hide-calc'!E8</f>
        <v>0</v>
      </c>
      <c r="F25" s="47">
        <f>'hide-calc'!F8</f>
        <v>0</v>
      </c>
      <c r="G25" s="47">
        <f>'hide-calc'!G8</f>
        <v>0</v>
      </c>
      <c r="H25" s="20"/>
      <c r="I25" s="14"/>
      <c r="J25" s="13"/>
      <c r="K25" s="13"/>
      <c r="L25" s="13"/>
    </row>
    <row r="26" spans="1:17" x14ac:dyDescent="0.35">
      <c r="A26" s="23" t="s">
        <v>64</v>
      </c>
      <c r="B26" s="47">
        <f>'hide-calc'!B13</f>
        <v>0</v>
      </c>
      <c r="C26" s="47">
        <f>'hide-calc'!C13</f>
        <v>0</v>
      </c>
      <c r="D26" s="47">
        <f>'hide-calc'!D13</f>
        <v>0</v>
      </c>
      <c r="E26" s="47">
        <f>'hide-calc'!E13</f>
        <v>0</v>
      </c>
      <c r="F26" s="47">
        <f>'hide-calc'!F13</f>
        <v>0</v>
      </c>
      <c r="G26" s="47">
        <f>'hide-calc'!G13</f>
        <v>0</v>
      </c>
      <c r="H26" s="22"/>
      <c r="I26" s="14"/>
      <c r="J26" s="13"/>
      <c r="K26" s="13"/>
      <c r="L26" s="13"/>
    </row>
    <row r="27" spans="1:17" x14ac:dyDescent="0.35">
      <c r="B27" s="15"/>
      <c r="C27" s="15"/>
      <c r="D27" s="15"/>
      <c r="E27" s="15"/>
      <c r="F27" s="15"/>
      <c r="G27" s="15"/>
      <c r="I27" s="15"/>
      <c r="J27" s="19"/>
      <c r="K27" s="19"/>
      <c r="L27" s="19"/>
    </row>
    <row r="28" spans="1:17" x14ac:dyDescent="0.35">
      <c r="A28" s="44" t="s">
        <v>81</v>
      </c>
      <c r="B28" s="60">
        <f>B23+B25</f>
        <v>0</v>
      </c>
      <c r="C28" s="60">
        <f t="shared" ref="C28:G28" si="7">C23+C25</f>
        <v>0</v>
      </c>
      <c r="D28" s="60">
        <f t="shared" si="7"/>
        <v>0</v>
      </c>
      <c r="E28" s="60">
        <f t="shared" si="7"/>
        <v>0</v>
      </c>
      <c r="F28" s="60">
        <f t="shared" si="7"/>
        <v>0</v>
      </c>
      <c r="G28" s="60">
        <f t="shared" si="7"/>
        <v>0</v>
      </c>
      <c r="I28" s="9"/>
      <c r="J28" s="18"/>
      <c r="K28" s="18"/>
      <c r="L28" s="19"/>
    </row>
    <row r="29" spans="1:17" x14ac:dyDescent="0.35">
      <c r="A29" s="44" t="s">
        <v>82</v>
      </c>
      <c r="B29" s="60">
        <f>B23+B26</f>
        <v>0</v>
      </c>
      <c r="C29" s="60">
        <f t="shared" ref="C29:G29" si="8">C23+C26</f>
        <v>0</v>
      </c>
      <c r="D29" s="60">
        <f t="shared" si="8"/>
        <v>0</v>
      </c>
      <c r="E29" s="60">
        <f t="shared" si="8"/>
        <v>0</v>
      </c>
      <c r="F29" s="60">
        <f t="shared" si="8"/>
        <v>0</v>
      </c>
      <c r="G29" s="60">
        <f t="shared" si="8"/>
        <v>0</v>
      </c>
      <c r="H29" s="4"/>
      <c r="I29" s="9"/>
      <c r="J29" s="18"/>
      <c r="K29" s="18"/>
      <c r="L29" s="19"/>
    </row>
    <row r="30" spans="1:17" x14ac:dyDescent="0.35">
      <c r="A30" s="23"/>
      <c r="B30" s="15"/>
      <c r="C30" s="15"/>
      <c r="D30" s="15"/>
      <c r="E30" s="15"/>
      <c r="F30" s="15"/>
      <c r="G30" s="15"/>
      <c r="H30" s="4"/>
    </row>
    <row r="31" spans="1:17" x14ac:dyDescent="0.35">
      <c r="A31" s="61" t="s">
        <v>35</v>
      </c>
      <c r="B31" s="15"/>
      <c r="C31" s="15"/>
      <c r="D31" s="15"/>
      <c r="E31" s="15"/>
      <c r="F31" s="15"/>
      <c r="G31" s="15"/>
      <c r="H31" s="4"/>
    </row>
    <row r="32" spans="1:17" x14ac:dyDescent="0.35">
      <c r="A32" s="44" t="s">
        <v>72</v>
      </c>
      <c r="B32" s="48">
        <f>SUM(B28:G28)</f>
        <v>0</v>
      </c>
      <c r="C32" s="15"/>
      <c r="D32" s="15"/>
      <c r="E32" s="15"/>
      <c r="F32" s="15"/>
      <c r="G32" s="15"/>
      <c r="H32" s="4"/>
    </row>
    <row r="33" spans="1:7" x14ac:dyDescent="0.35">
      <c r="A33" s="44" t="s">
        <v>73</v>
      </c>
      <c r="B33" s="48">
        <f>SUM(B29:G29)</f>
        <v>0</v>
      </c>
      <c r="C33" s="15"/>
      <c r="D33" s="15"/>
      <c r="E33" s="15"/>
      <c r="F33" s="15"/>
      <c r="G33" s="15"/>
    </row>
    <row r="34" spans="1:7" x14ac:dyDescent="0.35">
      <c r="B34" s="15"/>
      <c r="C34" s="15"/>
      <c r="D34" s="15"/>
      <c r="E34" s="15"/>
      <c r="F34" s="15"/>
      <c r="G34" s="15"/>
    </row>
    <row r="35" spans="1:7" x14ac:dyDescent="0.35">
      <c r="A35" s="1" t="s">
        <v>68</v>
      </c>
      <c r="B35" s="6" t="s">
        <v>5</v>
      </c>
      <c r="C35" s="1" t="s">
        <v>6</v>
      </c>
      <c r="D35" s="1" t="s">
        <v>7</v>
      </c>
      <c r="E35" s="1" t="s">
        <v>9</v>
      </c>
      <c r="F35" s="1" t="s">
        <v>10</v>
      </c>
      <c r="G35" s="1" t="s">
        <v>11</v>
      </c>
    </row>
    <row r="36" spans="1:7" x14ac:dyDescent="0.35">
      <c r="A36" s="23" t="s">
        <v>31</v>
      </c>
      <c r="B36" s="4">
        <f t="shared" ref="B36:G36" si="9">$J$6*B$12</f>
        <v>0</v>
      </c>
      <c r="C36" s="4">
        <f t="shared" si="9"/>
        <v>0</v>
      </c>
      <c r="D36" s="4">
        <f t="shared" si="9"/>
        <v>0</v>
      </c>
      <c r="E36" s="4">
        <f t="shared" si="9"/>
        <v>0</v>
      </c>
      <c r="F36" s="4">
        <f t="shared" si="9"/>
        <v>0</v>
      </c>
      <c r="G36" s="4">
        <f t="shared" si="9"/>
        <v>0</v>
      </c>
    </row>
    <row r="37" spans="1:7" x14ac:dyDescent="0.35">
      <c r="A37" s="23" t="s">
        <v>22</v>
      </c>
      <c r="B37" s="4">
        <f t="shared" ref="B37:G37" si="10">$J$7*B$13</f>
        <v>0</v>
      </c>
      <c r="C37" s="4">
        <f t="shared" si="10"/>
        <v>0</v>
      </c>
      <c r="D37" s="4">
        <f t="shared" si="10"/>
        <v>0</v>
      </c>
      <c r="E37" s="4">
        <f t="shared" si="10"/>
        <v>0</v>
      </c>
      <c r="F37" s="4">
        <f t="shared" si="10"/>
        <v>0</v>
      </c>
      <c r="G37" s="4">
        <f t="shared" si="10"/>
        <v>0</v>
      </c>
    </row>
    <row r="38" spans="1:7" x14ac:dyDescent="0.35">
      <c r="A38" s="23" t="s">
        <v>32</v>
      </c>
      <c r="B38" s="3">
        <f t="shared" ref="B38:G38" si="11">IF(B$17&lt;&gt;"", B$17*$J$8, "")</f>
        <v>0</v>
      </c>
      <c r="C38" s="3">
        <f t="shared" si="11"/>
        <v>0</v>
      </c>
      <c r="D38" s="3">
        <f t="shared" si="11"/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</row>
    <row r="39" spans="1:7" x14ac:dyDescent="0.35">
      <c r="A39" s="31" t="s">
        <v>69</v>
      </c>
      <c r="B39" s="30">
        <f t="shared" ref="B39:G39" si="12">SUM(B36:B38)</f>
        <v>0</v>
      </c>
      <c r="C39" s="30">
        <f t="shared" si="12"/>
        <v>0</v>
      </c>
      <c r="D39" s="30">
        <f t="shared" si="12"/>
        <v>0</v>
      </c>
      <c r="E39" s="30">
        <f t="shared" si="12"/>
        <v>0</v>
      </c>
      <c r="F39" s="30">
        <f t="shared" si="12"/>
        <v>0</v>
      </c>
      <c r="G39" s="30">
        <f t="shared" si="12"/>
        <v>0</v>
      </c>
    </row>
    <row r="40" spans="1:7" x14ac:dyDescent="0.35">
      <c r="B40" s="15"/>
      <c r="C40" s="15"/>
      <c r="D40" s="15"/>
      <c r="E40" s="15"/>
      <c r="F40" s="15"/>
      <c r="G40" s="15"/>
    </row>
    <row r="41" spans="1:7" x14ac:dyDescent="0.35">
      <c r="A41" s="23" t="s">
        <v>65</v>
      </c>
      <c r="B41" s="47">
        <f>'hide-calc'!B18</f>
        <v>0</v>
      </c>
      <c r="C41" s="47">
        <f>'hide-calc'!C18</f>
        <v>0</v>
      </c>
      <c r="D41" s="47">
        <f>'hide-calc'!D18</f>
        <v>0</v>
      </c>
      <c r="E41" s="47">
        <f>'hide-calc'!E18</f>
        <v>0</v>
      </c>
      <c r="F41" s="47">
        <f>'hide-calc'!F18</f>
        <v>0</v>
      </c>
      <c r="G41" s="47">
        <f>'hide-calc'!G18</f>
        <v>0</v>
      </c>
    </row>
    <row r="42" spans="1:7" x14ac:dyDescent="0.35">
      <c r="A42" s="23" t="s">
        <v>66</v>
      </c>
      <c r="B42" s="47">
        <f>'hide-calc'!B23</f>
        <v>0</v>
      </c>
      <c r="C42" s="47">
        <f>'hide-calc'!C23</f>
        <v>0</v>
      </c>
      <c r="D42" s="47">
        <f>'hide-calc'!D23</f>
        <v>0</v>
      </c>
      <c r="E42" s="47">
        <f>'hide-calc'!E23</f>
        <v>0</v>
      </c>
      <c r="F42" s="47">
        <f>'hide-calc'!F23</f>
        <v>0</v>
      </c>
      <c r="G42" s="47">
        <f>'hide-calc'!G23</f>
        <v>0</v>
      </c>
    </row>
    <row r="43" spans="1:7" x14ac:dyDescent="0.35">
      <c r="B43" s="15"/>
      <c r="C43" s="15"/>
      <c r="D43" s="15"/>
      <c r="E43" s="15"/>
      <c r="F43" s="15"/>
      <c r="G43" s="15"/>
    </row>
    <row r="44" spans="1:7" x14ac:dyDescent="0.35">
      <c r="A44" s="44" t="s">
        <v>81</v>
      </c>
      <c r="B44" s="60">
        <f>B39+B41</f>
        <v>0</v>
      </c>
      <c r="C44" s="60">
        <f t="shared" ref="C44:G44" si="13">C39+C41</f>
        <v>0</v>
      </c>
      <c r="D44" s="60">
        <f t="shared" si="13"/>
        <v>0</v>
      </c>
      <c r="E44" s="60">
        <f t="shared" si="13"/>
        <v>0</v>
      </c>
      <c r="F44" s="60">
        <f t="shared" si="13"/>
        <v>0</v>
      </c>
      <c r="G44" s="60">
        <f t="shared" si="13"/>
        <v>0</v>
      </c>
    </row>
    <row r="45" spans="1:7" x14ac:dyDescent="0.35">
      <c r="A45" s="44" t="s">
        <v>82</v>
      </c>
      <c r="B45" s="60">
        <f>B39+B42</f>
        <v>0</v>
      </c>
      <c r="C45" s="60">
        <f t="shared" ref="C45:G45" si="14">C39+C42</f>
        <v>0</v>
      </c>
      <c r="D45" s="60">
        <f t="shared" si="14"/>
        <v>0</v>
      </c>
      <c r="E45" s="60">
        <f t="shared" si="14"/>
        <v>0</v>
      </c>
      <c r="F45" s="60">
        <f t="shared" si="14"/>
        <v>0</v>
      </c>
      <c r="G45" s="60">
        <f t="shared" si="14"/>
        <v>0</v>
      </c>
    </row>
    <row r="46" spans="1:7" x14ac:dyDescent="0.35">
      <c r="A46" s="23"/>
      <c r="B46" s="15"/>
      <c r="C46" s="15"/>
      <c r="D46" s="15"/>
      <c r="E46" s="15"/>
      <c r="F46" s="15"/>
      <c r="G46" s="15"/>
    </row>
    <row r="47" spans="1:7" x14ac:dyDescent="0.35">
      <c r="A47" s="61" t="s">
        <v>67</v>
      </c>
      <c r="B47" s="15"/>
      <c r="C47" s="15"/>
      <c r="D47" s="15"/>
      <c r="E47" s="15"/>
      <c r="F47" s="15"/>
      <c r="G47" s="15"/>
    </row>
    <row r="48" spans="1:7" x14ac:dyDescent="0.35">
      <c r="A48" s="44" t="s">
        <v>72</v>
      </c>
      <c r="B48" s="48">
        <f>SUM(B44:G44)</f>
        <v>0</v>
      </c>
      <c r="C48" s="15"/>
      <c r="D48" s="15"/>
      <c r="E48" s="15"/>
      <c r="F48" s="15"/>
      <c r="G48" s="15"/>
    </row>
    <row r="49" spans="1:7" x14ac:dyDescent="0.35">
      <c r="A49" s="44" t="s">
        <v>73</v>
      </c>
      <c r="B49" s="48">
        <f>SUM(B45:G45)</f>
        <v>0</v>
      </c>
      <c r="C49" s="15"/>
      <c r="D49" s="15"/>
      <c r="E49" s="15"/>
      <c r="F49" s="15"/>
      <c r="G49" s="15"/>
    </row>
    <row r="50" spans="1:7" x14ac:dyDescent="0.35">
      <c r="B50" s="15"/>
      <c r="C50" s="15"/>
      <c r="D50" s="15"/>
      <c r="E50" s="15"/>
      <c r="F50" s="15"/>
      <c r="G50" s="15"/>
    </row>
    <row r="51" spans="1:7" x14ac:dyDescent="0.35">
      <c r="B51" s="15"/>
      <c r="C51" s="15"/>
      <c r="D51" s="15"/>
      <c r="E51" s="15"/>
      <c r="F51" s="15"/>
      <c r="G51" s="15"/>
    </row>
    <row r="52" spans="1:7" x14ac:dyDescent="0.35">
      <c r="B52" s="15"/>
      <c r="C52" s="15"/>
      <c r="D52" s="15"/>
      <c r="E52" s="15"/>
      <c r="F52" s="15"/>
      <c r="G52" s="15"/>
    </row>
    <row r="53" spans="1:7" x14ac:dyDescent="0.35">
      <c r="B53" s="15"/>
      <c r="C53" s="15"/>
      <c r="D53" s="15"/>
      <c r="E53" s="15"/>
      <c r="F53" s="15"/>
      <c r="G53" s="15"/>
    </row>
    <row r="54" spans="1:7" x14ac:dyDescent="0.35">
      <c r="B54" s="15"/>
      <c r="C54" s="15"/>
      <c r="D54" s="15"/>
      <c r="E54" s="15"/>
      <c r="F54" s="15"/>
      <c r="G54" s="15"/>
    </row>
    <row r="55" spans="1:7" x14ac:dyDescent="0.35">
      <c r="B55" s="15"/>
      <c r="C55" s="15"/>
      <c r="D55" s="15"/>
      <c r="E55" s="15"/>
      <c r="F55" s="15"/>
      <c r="G55" s="15"/>
    </row>
    <row r="56" spans="1:7" x14ac:dyDescent="0.35">
      <c r="B56" s="15"/>
      <c r="C56" s="15"/>
      <c r="D56" s="15"/>
      <c r="E56" s="15"/>
      <c r="F56" s="15"/>
      <c r="G56" s="15"/>
    </row>
  </sheetData>
  <sheetProtection password="CC09" sheet="1" objects="1" scenarios="1"/>
  <mergeCells count="2">
    <mergeCell ref="N16:O16"/>
    <mergeCell ref="P16:Q16"/>
  </mergeCells>
  <dataValidations count="2">
    <dataValidation type="list" allowBlank="1" showInputMessage="1" showErrorMessage="1" sqref="H25 B16:G16" xr:uid="{929A9C36-E69D-417D-AC4D-DDDA9C6B64FA}">
      <formula1>$I$18:$I$24</formula1>
    </dataValidation>
    <dataValidation type="list" allowBlank="1" showInputMessage="1" showErrorMessage="1" sqref="B11:G11" xr:uid="{3DFA4287-DB2A-4BE7-AD09-DFF5DC615E18}">
      <formula1>$J$18:$J$24</formula1>
    </dataValidation>
  </dataValidations>
  <pageMargins left="0.7" right="0.7" top="0.75" bottom="0.75" header="0.3" footer="0.3"/>
  <pageSetup orientation="portrait" r:id="rId1"/>
  <ignoredErrors>
    <ignoredError sqref="B12 C12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853B-D67A-4D5F-A0F4-3EC358288204}">
  <dimension ref="A1:G24"/>
  <sheetViews>
    <sheetView workbookViewId="0">
      <selection activeCell="A2" sqref="A2"/>
    </sheetView>
  </sheetViews>
  <sheetFormatPr defaultRowHeight="14.5" x14ac:dyDescent="0.35"/>
  <cols>
    <col min="1" max="1" width="35.1796875" bestFit="1" customWidth="1"/>
    <col min="2" max="7" width="12.6328125" customWidth="1"/>
  </cols>
  <sheetData>
    <row r="1" spans="1:7" ht="21" x14ac:dyDescent="0.5">
      <c r="A1" s="59" t="s">
        <v>74</v>
      </c>
    </row>
    <row r="3" spans="1:7" ht="18.5" x14ac:dyDescent="0.45">
      <c r="A3" s="2" t="s">
        <v>75</v>
      </c>
    </row>
    <row r="5" spans="1:7" x14ac:dyDescent="0.35">
      <c r="A5" s="50" t="s">
        <v>56</v>
      </c>
      <c r="B5" s="6" t="s">
        <v>5</v>
      </c>
      <c r="C5" s="1" t="s">
        <v>6</v>
      </c>
      <c r="D5" s="1" t="s">
        <v>7</v>
      </c>
      <c r="E5" s="1" t="s">
        <v>9</v>
      </c>
      <c r="F5" s="1" t="s">
        <v>10</v>
      </c>
      <c r="G5" s="1" t="s">
        <v>11</v>
      </c>
    </row>
    <row r="6" spans="1:7" x14ac:dyDescent="0.35">
      <c r="A6" s="53" t="s">
        <v>52</v>
      </c>
      <c r="B6" s="54">
        <f>IF('azure-cost'!B$11&lt;&gt;"", VLOOKUP('azure-cost'!B$11, 'azure-cost'!$J$19:$Q$24, 6, FALSE) * 24 * 365 / 12 * 'azure-cost'!B$10, 0)</f>
        <v>0</v>
      </c>
      <c r="C6" s="54">
        <f>IF('azure-cost'!C$11&lt;&gt;"", VLOOKUP('azure-cost'!C$11, 'azure-cost'!$J$19:$Q$24, 6, FALSE) * 24 * 365 / 12 * 'azure-cost'!C$10, 0)</f>
        <v>0</v>
      </c>
      <c r="D6" s="54">
        <f>IF('azure-cost'!D$11&lt;&gt;"", VLOOKUP('azure-cost'!D$11, 'azure-cost'!$J$19:$Q$24, 6, FALSE) * 24 * 365 / 12 * 'azure-cost'!D$10, 0)</f>
        <v>0</v>
      </c>
      <c r="E6" s="54">
        <f>IF('azure-cost'!E$11&lt;&gt;"", VLOOKUP('azure-cost'!E$11, 'azure-cost'!$J$19:$Q$24, 6, FALSE) * 24 * 365 / 12 * 'azure-cost'!E$10, 0)</f>
        <v>0</v>
      </c>
      <c r="F6" s="54">
        <f>IF('azure-cost'!F$11&lt;&gt;"", VLOOKUP('azure-cost'!F$11, 'azure-cost'!$J$19:$Q$24, 6, FALSE) * 24 * 365 / 12 * 'azure-cost'!F$10, 0)</f>
        <v>0</v>
      </c>
      <c r="G6" s="54">
        <f>IF('azure-cost'!G$11&lt;&gt;"", VLOOKUP('azure-cost'!G$11, 'azure-cost'!$J$19:$Q$24, 6, FALSE) * 24 * 365 / 12 * 'azure-cost'!G$10, 0)</f>
        <v>0</v>
      </c>
    </row>
    <row r="7" spans="1:7" x14ac:dyDescent="0.35">
      <c r="A7" s="53" t="s">
        <v>53</v>
      </c>
      <c r="B7" s="54">
        <f>IF('azure-cost'!B$16&lt;&gt;"", VLOOKUP('azure-cost'!B$16, 'azure-cost'!$I$19:$Q$24, 7, FALSE) * 24 * 365 / 12 * 'azure-cost'!B$15, 0)</f>
        <v>0</v>
      </c>
      <c r="C7" s="54">
        <f>IF('azure-cost'!C$16&lt;&gt;"", VLOOKUP('azure-cost'!C$16, 'azure-cost'!$I$19:$Q$24, 7, FALSE) * 24 * 365 / 12 * 'azure-cost'!C$15, 0)</f>
        <v>0</v>
      </c>
      <c r="D7" s="54">
        <f>IF('azure-cost'!D$16&lt;&gt;"", VLOOKUP('azure-cost'!D$16, 'azure-cost'!$I$19:$Q$24, 7, FALSE) * 24 * 365 / 12 * 'azure-cost'!D$15, 0)</f>
        <v>0</v>
      </c>
      <c r="E7" s="54">
        <f>IF('azure-cost'!E$16&lt;&gt;"", VLOOKUP('azure-cost'!E$16, 'azure-cost'!$I$19:$Q$24, 7, FALSE) * 24 * 365 / 12 * 'azure-cost'!E$15, 0)</f>
        <v>0</v>
      </c>
      <c r="F7" s="54">
        <f>IF('azure-cost'!F$16&lt;&gt;"", VLOOKUP('azure-cost'!F$16, 'azure-cost'!$I$19:$Q$24, 7, FALSE) * 24 * 365 / 12 * 'azure-cost'!F$15, 0)</f>
        <v>0</v>
      </c>
      <c r="G7" s="54">
        <f>IF('azure-cost'!G$16&lt;&gt;"", VLOOKUP('azure-cost'!G$16, 'azure-cost'!$I$19:$Q$24, 7, FALSE) * 24 * 365 / 12 * 'azure-cost'!G$15, 0)</f>
        <v>0</v>
      </c>
    </row>
    <row r="8" spans="1:7" x14ac:dyDescent="0.35">
      <c r="A8" s="55" t="s">
        <v>58</v>
      </c>
      <c r="B8" s="56">
        <f t="shared" ref="B8:G8" si="0">SUM(B6:B7)</f>
        <v>0</v>
      </c>
      <c r="C8" s="56">
        <f t="shared" si="0"/>
        <v>0</v>
      </c>
      <c r="D8" s="56">
        <f t="shared" si="0"/>
        <v>0</v>
      </c>
      <c r="E8" s="56">
        <f t="shared" si="0"/>
        <v>0</v>
      </c>
      <c r="F8" s="56">
        <f t="shared" si="0"/>
        <v>0</v>
      </c>
      <c r="G8" s="56">
        <f t="shared" si="0"/>
        <v>0</v>
      </c>
    </row>
    <row r="9" spans="1:7" x14ac:dyDescent="0.35">
      <c r="A9" s="53"/>
      <c r="B9" s="54"/>
      <c r="C9" s="54"/>
      <c r="D9" s="54"/>
      <c r="E9" s="54"/>
      <c r="F9" s="54"/>
      <c r="G9" s="54"/>
    </row>
    <row r="10" spans="1:7" x14ac:dyDescent="0.35">
      <c r="A10" s="50" t="s">
        <v>57</v>
      </c>
      <c r="B10" s="51"/>
      <c r="C10" s="52"/>
      <c r="D10" s="52"/>
      <c r="E10" s="50"/>
      <c r="F10" s="50"/>
      <c r="G10" s="51"/>
    </row>
    <row r="11" spans="1:7" x14ac:dyDescent="0.35">
      <c r="A11" s="53" t="s">
        <v>54</v>
      </c>
      <c r="B11" s="54">
        <f>IF('azure-cost'!B$11&lt;&gt;"", VLOOKUP('azure-cost'!B$11, 'azure-cost'!$J$19:$Q$24, 8, FALSE) * 24 * 365 / 12 * 'azure-cost'!B$10, 0)</f>
        <v>0</v>
      </c>
      <c r="C11" s="54">
        <f>IF('azure-cost'!C$11&lt;&gt;"", VLOOKUP('azure-cost'!C$11, 'azure-cost'!$J$19:$Q$24, 8, FALSE) * 24 * 365 / 12 * 'azure-cost'!C$10, 0)</f>
        <v>0</v>
      </c>
      <c r="D11" s="54">
        <f>IF('azure-cost'!D$11&lt;&gt;"", VLOOKUP('azure-cost'!D$11, 'azure-cost'!$J$19:$Q$24, 8, FALSE) * 24 * 365 / 12 * 'azure-cost'!D$10, 0)</f>
        <v>0</v>
      </c>
      <c r="E11" s="54">
        <f>IF('azure-cost'!E$11&lt;&gt;"", VLOOKUP('azure-cost'!E$11, 'azure-cost'!$J$19:$Q$24, 8, FALSE) * 24 * 365 / 12 * 'azure-cost'!E$10, 0)</f>
        <v>0</v>
      </c>
      <c r="F11" s="54">
        <f>IF('azure-cost'!F$11&lt;&gt;"", VLOOKUP('azure-cost'!F$11, 'azure-cost'!$J$19:$Q$24, 8, FALSE) * 24 * 365 / 12 * 'azure-cost'!F$10, 0)</f>
        <v>0</v>
      </c>
      <c r="G11" s="54">
        <f>IF('azure-cost'!G$11&lt;&gt;"", VLOOKUP('azure-cost'!G$11, 'azure-cost'!$J$19:$Q$24, 8, FALSE) * 24 * 365 / 12 * 'azure-cost'!G$10, 0)</f>
        <v>0</v>
      </c>
    </row>
    <row r="12" spans="1:7" x14ac:dyDescent="0.35">
      <c r="A12" s="53" t="s">
        <v>55</v>
      </c>
      <c r="B12" s="54">
        <f>IF('azure-cost'!B$16&lt;&gt;"", VLOOKUP('azure-cost'!B$16, 'azure-cost'!$I$19:$Q$24, 9, FALSE) * 24 * 365 / 12 * 'azure-cost'!B$15, 0)</f>
        <v>0</v>
      </c>
      <c r="C12" s="54">
        <f>IF('azure-cost'!C$16&lt;&gt;"", VLOOKUP('azure-cost'!C$16, 'azure-cost'!$I$19:$Q$24, 9, FALSE) * 24 * 365 / 12 * 'azure-cost'!C$15, 0)</f>
        <v>0</v>
      </c>
      <c r="D12" s="54">
        <f>IF('azure-cost'!D$16&lt;&gt;"", VLOOKUP('azure-cost'!D$16, 'azure-cost'!$I$19:$Q$24, 9, FALSE) * 24 * 365 / 12 * 'azure-cost'!D$15, 0)</f>
        <v>0</v>
      </c>
      <c r="E12" s="54">
        <f>IF('azure-cost'!E$16&lt;&gt;"", VLOOKUP('azure-cost'!E$16, 'azure-cost'!$I$19:$Q$24, 9, FALSE) * 24 * 365 / 12 * 'azure-cost'!E$15, 0)</f>
        <v>0</v>
      </c>
      <c r="F12" s="54">
        <f>IF('azure-cost'!F$16&lt;&gt;"", VLOOKUP('azure-cost'!F$16, 'azure-cost'!$I$19:$Q$24, 9, FALSE) * 24 * 365 / 12 * 'azure-cost'!F$15, 0)</f>
        <v>0</v>
      </c>
      <c r="G12" s="54">
        <f>IF('azure-cost'!G$16&lt;&gt;"", VLOOKUP('azure-cost'!G$16, 'azure-cost'!$I$19:$Q$24, 9, FALSE) * 24 * 365 / 12 * 'azure-cost'!G$15, 0)</f>
        <v>0</v>
      </c>
    </row>
    <row r="13" spans="1:7" x14ac:dyDescent="0.35">
      <c r="A13" s="55" t="s">
        <v>58</v>
      </c>
      <c r="B13" s="56">
        <f t="shared" ref="B13:G13" si="1">SUM(B11:B12)</f>
        <v>0</v>
      </c>
      <c r="C13" s="56">
        <f t="shared" si="1"/>
        <v>0</v>
      </c>
      <c r="D13" s="56">
        <f t="shared" si="1"/>
        <v>0</v>
      </c>
      <c r="E13" s="56">
        <f t="shared" si="1"/>
        <v>0</v>
      </c>
      <c r="F13" s="56">
        <f t="shared" si="1"/>
        <v>0</v>
      </c>
      <c r="G13" s="56">
        <f t="shared" si="1"/>
        <v>0</v>
      </c>
    </row>
    <row r="14" spans="1:7" x14ac:dyDescent="0.35">
      <c r="A14" s="57"/>
      <c r="B14" s="58"/>
      <c r="C14" s="51"/>
      <c r="D14" s="51"/>
      <c r="E14" s="51"/>
      <c r="F14" s="51"/>
      <c r="G14" s="51"/>
    </row>
    <row r="15" spans="1:7" x14ac:dyDescent="0.35">
      <c r="A15" s="50" t="s">
        <v>59</v>
      </c>
      <c r="B15" s="51"/>
      <c r="C15" s="52"/>
      <c r="D15" s="52"/>
      <c r="E15" s="50"/>
      <c r="F15" s="50"/>
      <c r="G15" s="51"/>
    </row>
    <row r="16" spans="1:7" x14ac:dyDescent="0.35">
      <c r="A16" s="53" t="s">
        <v>52</v>
      </c>
      <c r="B16" s="54">
        <f>IF('azure-cost'!B$11&lt;&gt;"", VLOOKUP('azure-cost'!B$11, 'azure-cost'!$J$19:$Q$24, 5, FALSE) * 'azure-cost'!B$10, 0)</f>
        <v>0</v>
      </c>
      <c r="C16" s="54">
        <f>IF('azure-cost'!C$11&lt;&gt;"", VLOOKUP('azure-cost'!C$11, 'azure-cost'!$J$19:$Q$24, 5, FALSE) * 'azure-cost'!C$10, 0)</f>
        <v>0</v>
      </c>
      <c r="D16" s="54">
        <f>IF('azure-cost'!D$11&lt;&gt;"", VLOOKUP('azure-cost'!D$11, 'azure-cost'!$J$19:$Q$24, 5, FALSE) * 'azure-cost'!D$10, 0)</f>
        <v>0</v>
      </c>
      <c r="E16" s="54">
        <f>IF('azure-cost'!E$11&lt;&gt;"", VLOOKUP('azure-cost'!E$11, 'azure-cost'!$J$19:$Q$24, 5, FALSE) * 'azure-cost'!E$10, 0)</f>
        <v>0</v>
      </c>
      <c r="F16" s="54">
        <f>IF('azure-cost'!F$11&lt;&gt;"", VLOOKUP('azure-cost'!F$11, 'azure-cost'!$J$19:$Q$24, 5, FALSE) * 'azure-cost'!F$10, 0)</f>
        <v>0</v>
      </c>
      <c r="G16" s="54">
        <f>IF('azure-cost'!G$11&lt;&gt;"", VLOOKUP('azure-cost'!G$11, 'azure-cost'!$J$19:$Q$24, 5, FALSE) * 'azure-cost'!G$10, 0)</f>
        <v>0</v>
      </c>
    </row>
    <row r="17" spans="1:7" x14ac:dyDescent="0.35">
      <c r="A17" s="53" t="s">
        <v>53</v>
      </c>
      <c r="B17" s="54">
        <f>IF('azure-cost'!B$16&lt;&gt;"", VLOOKUP('azure-cost'!B$16, 'azure-cost'!$I$19:$Q$24, 6, FALSE) * 'azure-cost'!B$15, 0)</f>
        <v>0</v>
      </c>
      <c r="C17" s="54">
        <f>IF('azure-cost'!C$16&lt;&gt;"", VLOOKUP('azure-cost'!C$16, 'azure-cost'!$I$19:$Q$24, 6, FALSE) * 'azure-cost'!C$15, 0)</f>
        <v>0</v>
      </c>
      <c r="D17" s="54">
        <f>IF('azure-cost'!D$16&lt;&gt;"", VLOOKUP('azure-cost'!D$16, 'azure-cost'!$I$19:$Q$24, 6, FALSE) * 'azure-cost'!D$15, 0)</f>
        <v>0</v>
      </c>
      <c r="E17" s="54">
        <f>IF('azure-cost'!E$16&lt;&gt;"", VLOOKUP('azure-cost'!E$16, 'azure-cost'!$I$19:$Q$24, 6, FALSE) * 'azure-cost'!E$15, 0)</f>
        <v>0</v>
      </c>
      <c r="F17" s="54">
        <f>IF('azure-cost'!F$16&lt;&gt;"", VLOOKUP('azure-cost'!F$16, 'azure-cost'!$I$19:$Q$24, 6, FALSE) * 'azure-cost'!F$15, 0)</f>
        <v>0</v>
      </c>
      <c r="G17" s="54">
        <f>IF('azure-cost'!G$16&lt;&gt;"", VLOOKUP('azure-cost'!G$16, 'azure-cost'!$I$19:$Q$24, 6, FALSE) * 'azure-cost'!G$15, 0)</f>
        <v>0</v>
      </c>
    </row>
    <row r="18" spans="1:7" x14ac:dyDescent="0.35">
      <c r="A18" s="55" t="s">
        <v>60</v>
      </c>
      <c r="B18" s="56">
        <f t="shared" ref="B18:G18" si="2">SUM(B16:B17)</f>
        <v>0</v>
      </c>
      <c r="C18" s="56">
        <f t="shared" si="2"/>
        <v>0</v>
      </c>
      <c r="D18" s="56">
        <f t="shared" si="2"/>
        <v>0</v>
      </c>
      <c r="E18" s="56">
        <f t="shared" si="2"/>
        <v>0</v>
      </c>
      <c r="F18" s="56">
        <f t="shared" si="2"/>
        <v>0</v>
      </c>
      <c r="G18" s="56">
        <f t="shared" si="2"/>
        <v>0</v>
      </c>
    </row>
    <row r="19" spans="1:7" x14ac:dyDescent="0.35">
      <c r="A19" s="53"/>
      <c r="B19" s="54"/>
      <c r="C19" s="54"/>
      <c r="D19" s="54"/>
      <c r="E19" s="54"/>
      <c r="F19" s="54"/>
      <c r="G19" s="54"/>
    </row>
    <row r="20" spans="1:7" x14ac:dyDescent="0.35">
      <c r="A20" s="50" t="s">
        <v>61</v>
      </c>
      <c r="B20" s="51"/>
      <c r="C20" s="52"/>
      <c r="D20" s="52"/>
      <c r="E20" s="50"/>
      <c r="F20" s="50"/>
      <c r="G20" s="51"/>
    </row>
    <row r="21" spans="1:7" x14ac:dyDescent="0.35">
      <c r="A21" s="53" t="s">
        <v>54</v>
      </c>
      <c r="B21" s="54">
        <f>IF('azure-cost'!B$11&lt;&gt;"", VLOOKUP('azure-cost'!B$11, 'azure-cost'!$J$19:$Q$24, 7, FALSE) * 'azure-cost'!B$10, 0)</f>
        <v>0</v>
      </c>
      <c r="C21" s="54">
        <f>IF('azure-cost'!C$11&lt;&gt;"", VLOOKUP('azure-cost'!C$11, 'azure-cost'!$J$19:$Q$24, 7, FALSE) * 'azure-cost'!C$10, 0)</f>
        <v>0</v>
      </c>
      <c r="D21" s="54">
        <f>IF('azure-cost'!D$11&lt;&gt;"", VLOOKUP('azure-cost'!D$11, 'azure-cost'!$J$19:$Q$24, 7, FALSE) * 'azure-cost'!D$10, 0)</f>
        <v>0</v>
      </c>
      <c r="E21" s="54">
        <f>IF('azure-cost'!E$11&lt;&gt;"", VLOOKUP('azure-cost'!E$11, 'azure-cost'!$J$19:$Q$24, 7, FALSE) * 'azure-cost'!E$10, 0)</f>
        <v>0</v>
      </c>
      <c r="F21" s="54">
        <f>IF('azure-cost'!F$11&lt;&gt;"", VLOOKUP('azure-cost'!F$11, 'azure-cost'!$J$19:$Q$24, 7, FALSE) * 'azure-cost'!F$10, 0)</f>
        <v>0</v>
      </c>
      <c r="G21" s="54">
        <f>IF('azure-cost'!G$11&lt;&gt;"", VLOOKUP('azure-cost'!G$11, 'azure-cost'!$J$19:$Q$24, 7, FALSE) * 'azure-cost'!G$10, 0)</f>
        <v>0</v>
      </c>
    </row>
    <row r="22" spans="1:7" x14ac:dyDescent="0.35">
      <c r="A22" s="53" t="s">
        <v>55</v>
      </c>
      <c r="B22" s="54">
        <f>IF('azure-cost'!B$16&lt;&gt;"", VLOOKUP('azure-cost'!B$16, 'azure-cost'!$I$19:$Q$24, 8, FALSE) * 'azure-cost'!B$15, 0)</f>
        <v>0</v>
      </c>
      <c r="C22" s="54">
        <f>IF('azure-cost'!C$16&lt;&gt;"", VLOOKUP('azure-cost'!C$16, 'azure-cost'!$I$19:$Q$24, 8, FALSE) * 'azure-cost'!C$15, 0)</f>
        <v>0</v>
      </c>
      <c r="D22" s="54">
        <f>IF('azure-cost'!D$16&lt;&gt;"", VLOOKUP('azure-cost'!D$16, 'azure-cost'!$I$19:$Q$24, 8, FALSE) * 'azure-cost'!D$15, 0)</f>
        <v>0</v>
      </c>
      <c r="E22" s="54">
        <f>IF('azure-cost'!E$16&lt;&gt;"", VLOOKUP('azure-cost'!E$16, 'azure-cost'!$I$19:$Q$24, 8, FALSE) * 'azure-cost'!E$15, 0)</f>
        <v>0</v>
      </c>
      <c r="F22" s="54">
        <f>IF('azure-cost'!F$16&lt;&gt;"", VLOOKUP('azure-cost'!F$16, 'azure-cost'!$I$19:$Q$24, 8, FALSE) * 'azure-cost'!F$15, 0)</f>
        <v>0</v>
      </c>
      <c r="G22" s="54">
        <f>IF('azure-cost'!G$16&lt;&gt;"", VLOOKUP('azure-cost'!G$16, 'azure-cost'!$I$19:$Q$24, 8, FALSE) * 'azure-cost'!G$15, 0)</f>
        <v>0</v>
      </c>
    </row>
    <row r="23" spans="1:7" x14ac:dyDescent="0.35">
      <c r="A23" s="55" t="s">
        <v>60</v>
      </c>
      <c r="B23" s="56">
        <f t="shared" ref="B23:G23" si="3">SUM(B21:B22)</f>
        <v>0</v>
      </c>
      <c r="C23" s="56">
        <f t="shared" si="3"/>
        <v>0</v>
      </c>
      <c r="D23" s="56">
        <f t="shared" si="3"/>
        <v>0</v>
      </c>
      <c r="E23" s="56">
        <f t="shared" si="3"/>
        <v>0</v>
      </c>
      <c r="F23" s="56">
        <f t="shared" si="3"/>
        <v>0</v>
      </c>
      <c r="G23" s="56">
        <f t="shared" si="3"/>
        <v>0</v>
      </c>
    </row>
    <row r="24" spans="1:7" x14ac:dyDescent="0.35">
      <c r="A24" s="23"/>
      <c r="B24" s="3"/>
      <c r="C24" s="3"/>
      <c r="D24" s="3"/>
      <c r="E24" s="3"/>
      <c r="F24" s="3"/>
      <c r="G24" s="3"/>
    </row>
  </sheetData>
  <sheetProtection password="CC0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azure-cost</vt:lpstr>
      <vt:lpstr>hide-calc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Iqbal Khan</dc:creator>
  <cp:lastModifiedBy>Iqbal Khan</cp:lastModifiedBy>
  <dcterms:created xsi:type="dcterms:W3CDTF">2020-08-18T18:28:16Z</dcterms:created>
  <dcterms:modified xsi:type="dcterms:W3CDTF">2021-02-23T09:05:25Z</dcterms:modified>
</cp:coreProperties>
</file>